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filterPrivacy="1"/>
  <xr:revisionPtr revIDLastSave="0" documentId="13_ncr:11_{4FAEFA40-86C4-4774-A88F-8C801BA3D13B}" xr6:coauthVersionLast="40" xr6:coauthVersionMax="40" xr10:uidLastSave="{00000000-0000-0000-0000-000000000000}"/>
  <bookViews>
    <workbookView xWindow="0" yWindow="0" windowWidth="25200" windowHeight="12570" xr2:uid="{00000000-000D-0000-FFFF-FFFF00000000}"/>
  </bookViews>
  <sheets>
    <sheet name="Données financières" sheetId="1" r:id="rId1"/>
    <sheet name="Ratios exploitation AEP" sheetId="2" r:id="rId2"/>
    <sheet name="Ratios exploitation ASS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3" i="2" l="1"/>
  <c r="F14" i="1"/>
  <c r="C6" i="1"/>
  <c r="C5" i="1"/>
  <c r="D27" i="1" l="1"/>
  <c r="E27" i="1"/>
  <c r="G27" i="1"/>
  <c r="C27" i="1"/>
  <c r="D14" i="1"/>
  <c r="G14" i="1"/>
  <c r="C14" i="1"/>
</calcChain>
</file>

<file path=xl/sharedStrings.xml><?xml version="1.0" encoding="utf-8"?>
<sst xmlns="http://schemas.openxmlformats.org/spreadsheetml/2006/main" count="149" uniqueCount="119">
  <si>
    <t>DÉPENSES</t>
  </si>
  <si>
    <t>DÉPENSES TOTALES</t>
  </si>
  <si>
    <t>Eau potable et Assainissement collectif</t>
  </si>
  <si>
    <t xml:space="preserve">RATIOS REGIES </t>
  </si>
  <si>
    <t>Abonnés</t>
  </si>
  <si>
    <t>Volumes (m³)</t>
  </si>
  <si>
    <t>Linéaire de réseau (km)</t>
  </si>
  <si>
    <t>Eau 1</t>
  </si>
  <si>
    <t>Eau 2</t>
  </si>
  <si>
    <t>Asst 1</t>
  </si>
  <si>
    <t>Eau 3</t>
  </si>
  <si>
    <t>Asst 2</t>
  </si>
  <si>
    <t>DONNÉES DU SERVICE</t>
  </si>
  <si>
    <t>MOYENS HUMAINS</t>
  </si>
  <si>
    <t>Personnel (yc charges patronales coef 1,4)</t>
  </si>
  <si>
    <t>Electricité</t>
  </si>
  <si>
    <t>Produits de traitement</t>
  </si>
  <si>
    <t>Analyses</t>
  </si>
  <si>
    <t>Sous-traitance, matières et fournitures</t>
  </si>
  <si>
    <t>Autres dépenses d'exploitation</t>
  </si>
  <si>
    <t>Impôts locaux, redevances</t>
  </si>
  <si>
    <t xml:space="preserve">Renouvellement </t>
  </si>
  <si>
    <t>Charges d'impayés</t>
  </si>
  <si>
    <t>Fonctions supports</t>
  </si>
  <si>
    <t xml:space="preserve"> TOTAL </t>
  </si>
  <si>
    <t>Expertise / Encadrement</t>
  </si>
  <si>
    <t>Secrétariat</t>
  </si>
  <si>
    <t>Electro / maintenance</t>
  </si>
  <si>
    <t>Agents d'exploitation</t>
  </si>
  <si>
    <t>14</t>
  </si>
  <si>
    <t xml:space="preserve">Eau potable </t>
  </si>
  <si>
    <t>Usine production : Entretien et maintenance des équipements électromécaniques</t>
  </si>
  <si>
    <t>4h /jour ouvré</t>
  </si>
  <si>
    <t>Usine production : exploitation</t>
  </si>
  <si>
    <t>7h/jour ouvré</t>
  </si>
  <si>
    <t>Autres sites production : Entretien et maintenance des équipements électromécaniques</t>
  </si>
  <si>
    <t>1h /jour ouvré</t>
  </si>
  <si>
    <t>Entretien et maintenance des équipements de télésurveillance et de télégestion</t>
  </si>
  <si>
    <t>2 h /trim /équipement</t>
  </si>
  <si>
    <t>Analyses technicien-chimiste</t>
  </si>
  <si>
    <t>3,5h/jour ouvré</t>
  </si>
  <si>
    <t>1 chef d'usine à temps plein</t>
  </si>
  <si>
    <t>20h /km /an</t>
  </si>
  <si>
    <t>Entretien et maintenance des équipements électromécaniques</t>
  </si>
  <si>
    <t>4h /mois /ouvrage</t>
  </si>
  <si>
    <t>1h /semaine /ouvrage</t>
  </si>
  <si>
    <t>Entretien et maintenance des équipements autres</t>
  </si>
  <si>
    <t>0.5 h /semaine /réservoir</t>
  </si>
  <si>
    <t>1j*2pers /réservoir</t>
  </si>
  <si>
    <t>0,5j*2pers /réparation</t>
  </si>
  <si>
    <t>1j*2pers /réparation</t>
  </si>
  <si>
    <t>1j*2pers /brcht;
hyp +0,25% par an nvx brchts</t>
  </si>
  <si>
    <t>Magasinier</t>
  </si>
  <si>
    <t>1 pers</t>
  </si>
  <si>
    <t>Expert systèmes d'information service AEP (SIG, GMAO, gestion patrimoniale…)</t>
  </si>
  <si>
    <t>70 cpt /j /agent *1relève/an</t>
  </si>
  <si>
    <t>5 % des compteurs /an ; 1h /abonné</t>
  </si>
  <si>
    <t>1/15 du parc /an ; 1,25h /compteur</t>
  </si>
  <si>
    <t>15min /abonné /an</t>
  </si>
  <si>
    <t>Type d'activité</t>
  </si>
  <si>
    <t>Prestation</t>
  </si>
  <si>
    <t>Ratio d'activité</t>
  </si>
  <si>
    <t>Production</t>
  </si>
  <si>
    <t xml:space="preserve">Distribution </t>
  </si>
  <si>
    <t>Clientèle</t>
  </si>
  <si>
    <t>Assainissement collectif</t>
  </si>
  <si>
    <t>Traitement</t>
  </si>
  <si>
    <t>5 agents sur entretien électro + exploitation</t>
  </si>
  <si>
    <t>4h /trim /équipement</t>
  </si>
  <si>
    <t>Externalisé</t>
  </si>
  <si>
    <t>Transport boues vers site compostage</t>
  </si>
  <si>
    <t>2h /trajet AR; 3,5tMS/trajet</t>
  </si>
  <si>
    <t>1 chef d'usine</t>
  </si>
  <si>
    <t>4 h /mois / équipement</t>
  </si>
  <si>
    <t>4 h /trim /équipement</t>
  </si>
  <si>
    <t>Curage préventif PR + bassin orage</t>
  </si>
  <si>
    <t>2fois /an /équipement; 2h /curage</t>
  </si>
  <si>
    <t>100 ml/h</t>
  </si>
  <si>
    <t>4h /curage</t>
  </si>
  <si>
    <t>Visites sur DO</t>
  </si>
  <si>
    <t>1h /mois /équipement</t>
  </si>
  <si>
    <t>4h /inspection</t>
  </si>
  <si>
    <t>10 pts /semestre; 1j/pt</t>
  </si>
  <si>
    <t>campagne de nuit semestrielle à 2 agents</t>
  </si>
  <si>
    <t>campagne trimestrielle à 2 agents</t>
  </si>
  <si>
    <t>1% des brchts /an; 0,5h *2agents /brcht</t>
  </si>
  <si>
    <t>20% des réparations AEP; 0,5j*2pers /réparation</t>
  </si>
  <si>
    <t>Expert systèmes d'information service ASST (SIG, GMAO, gestion patrimoniale…)</t>
  </si>
  <si>
    <t>1 ETP</t>
  </si>
  <si>
    <t>0,5 ETP</t>
  </si>
  <si>
    <t>Collecte</t>
  </si>
  <si>
    <t>Encadrement</t>
  </si>
  <si>
    <t>Exploitation des ouvrages</t>
  </si>
  <si>
    <t>Curage préventif réseau (*)</t>
  </si>
  <si>
    <t>Curage curatif réseau</t>
  </si>
  <si>
    <t>Inspections vidéo</t>
  </si>
  <si>
    <t>Mesures H2S - sulfures (*)</t>
  </si>
  <si>
    <t>Recherche eaux claires parasites - permanentes</t>
  </si>
  <si>
    <t>Recherche eaux claires parasites - tests à la fumée</t>
  </si>
  <si>
    <t>Contrôle de branchement - tests au colorant (si nécessaire)</t>
  </si>
  <si>
    <t>Réparations sur branchement-canalisation</t>
  </si>
  <si>
    <t>Travaux sur branchements neufs</t>
  </si>
  <si>
    <t>Autres sites production : exploitation</t>
  </si>
  <si>
    <t>Exploitation courante réseau (surveillance, manœuvre périodique des appareils de robinetterie (vannes, ventouses, purges)</t>
  </si>
  <si>
    <t>Exploitation des ouvrages electromécaniques</t>
  </si>
  <si>
    <t>Visite réservoirs</t>
  </si>
  <si>
    <t>Recherche de fuites</t>
  </si>
  <si>
    <t>Nettoyage de réservoir</t>
  </si>
  <si>
    <t>Réparation sur branchement</t>
  </si>
  <si>
    <t>Réparation sur canalisation</t>
  </si>
  <si>
    <t>Encadrement, planification</t>
  </si>
  <si>
    <t>Relève compteur</t>
  </si>
  <si>
    <t>Intervention compteur abonné</t>
  </si>
  <si>
    <t>Renouvellement des compteurs</t>
  </si>
  <si>
    <t>Interventions diverses (relèves ponctuelles, incidents, réclamations…)</t>
  </si>
  <si>
    <t>Gestion clientèle back office</t>
  </si>
  <si>
    <t>STEP : Entretien et maintenance des équipements électromécaniques et exploitation</t>
  </si>
  <si>
    <r>
      <t xml:space="preserve">7h /km; </t>
    </r>
    <r>
      <rPr>
        <sz val="11"/>
        <color theme="1" tint="0.249977111117893"/>
        <rFont val="Arial"/>
        <family val="2"/>
        <scheme val="minor"/>
      </rPr>
      <t>rech sur 10% réseau /an</t>
    </r>
  </si>
  <si>
    <t>DONNEES FINANCIERES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</si>
</sst>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7" formatCode="#,##0\ &quot;€&quot;"/>
  </numFmts>
  <fonts count="20" x14ac:knownFonts="1">
    <font>
      <sz val="10"/>
      <color theme="0" tint="-0.34998626667073579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Bookman Old Style"/>
      <family val="1"/>
      <scheme val="major"/>
    </font>
    <font>
      <b/>
      <sz val="22"/>
      <color theme="0" tint="-0.34998626667073579"/>
      <name val="Bookman Old Style"/>
      <family val="2"/>
      <scheme val="major"/>
    </font>
    <font>
      <b/>
      <sz val="11"/>
      <color theme="0" tint="-0.34998626667073579"/>
      <name val="Arial"/>
      <family val="2"/>
      <scheme val="minor"/>
    </font>
    <font>
      <b/>
      <sz val="10.5"/>
      <color theme="0" tint="-0.34998626667073579"/>
      <name val="Bookman Old Style"/>
      <family val="1"/>
      <scheme val="major"/>
    </font>
    <font>
      <sz val="10"/>
      <color theme="0" tint="-0.34998626667073579"/>
      <name val="Bookman Old Style"/>
      <family val="1"/>
      <scheme val="major"/>
    </font>
    <font>
      <b/>
      <sz val="10"/>
      <color theme="0" tint="-0.34998626667073579"/>
      <name val="Bookman Old Style"/>
      <family val="1"/>
      <scheme val="major"/>
    </font>
    <font>
      <b/>
      <sz val="22"/>
      <color theme="0" tint="-0.34998626667073579"/>
      <name val="Calibri"/>
      <family val="2"/>
    </font>
    <font>
      <sz val="12"/>
      <color theme="1"/>
      <name val="Calibri"/>
      <family val="2"/>
    </font>
    <font>
      <b/>
      <sz val="12"/>
      <color theme="0" tint="-0.34998626667073579"/>
      <name val="Calibri"/>
      <family val="2"/>
    </font>
    <font>
      <sz val="12"/>
      <color theme="0" tint="-0.34998626667073579"/>
      <name val="Calibri"/>
      <family val="2"/>
    </font>
    <font>
      <b/>
      <outline/>
      <shadow/>
      <sz val="12"/>
      <color theme="0" tint="-0.34998626667073579"/>
      <name val="Calibri"/>
      <family val="2"/>
    </font>
    <font>
      <b/>
      <sz val="16"/>
      <color theme="0" tint="-0.34998626667073579"/>
      <name val="Calibri"/>
      <family val="2"/>
    </font>
    <font>
      <b/>
      <sz val="11"/>
      <color theme="1" tint="0.249977111117893"/>
      <name val="Arial"/>
      <family val="2"/>
      <scheme val="minor"/>
    </font>
    <font>
      <sz val="10"/>
      <color theme="1" tint="0.249977111117893"/>
      <name val="Arial"/>
      <family val="2"/>
      <scheme val="minor"/>
    </font>
    <font>
      <sz val="11"/>
      <color theme="1" tint="0.249977111117893"/>
      <name val="Arial"/>
      <family val="2"/>
      <scheme val="minor"/>
    </font>
    <font>
      <sz val="12"/>
      <color theme="3" tint="0.499984740745262"/>
      <name val="Calibri"/>
      <family val="2"/>
    </font>
    <font>
      <b/>
      <sz val="12"/>
      <color theme="3" tint="0.499984740745262"/>
      <name val="Calibri"/>
      <family val="2"/>
    </font>
    <font>
      <sz val="10"/>
      <color theme="3" tint="0.499984740745262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">
    <xf numFmtId="0" fontId="0" fillId="0" borderId="0">
      <alignment vertical="center"/>
    </xf>
    <xf numFmtId="0" fontId="5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4" fillId="0" borderId="1" applyNumberFormat="0" applyFill="0" applyAlignment="0" applyProtection="0"/>
  </cellStyleXfs>
  <cellXfs count="5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Alignment="1">
      <alignment horizontal="left" vertical="center" indent="1"/>
    </xf>
    <xf numFmtId="0" fontId="2" fillId="0" borderId="0" xfId="0" applyFont="1" applyFill="1" applyAlignment="1">
      <alignment vertical="center"/>
    </xf>
    <xf numFmtId="0" fontId="8" fillId="0" borderId="0" xfId="3" applyFont="1" applyFill="1" applyBorder="1" applyAlignment="1">
      <alignment horizontal="left"/>
    </xf>
    <xf numFmtId="0" fontId="9" fillId="0" borderId="0" xfId="2" applyFont="1" applyFill="1"/>
    <xf numFmtId="0" fontId="11" fillId="0" borderId="0" xfId="0" applyFont="1" applyFill="1">
      <alignment vertical="center"/>
    </xf>
    <xf numFmtId="0" fontId="11" fillId="0" borderId="0" xfId="0" applyFont="1">
      <alignment vertical="center"/>
    </xf>
    <xf numFmtId="0" fontId="9" fillId="0" borderId="0" xfId="2" applyFont="1" applyFill="1" applyAlignment="1">
      <alignment vertical="center"/>
    </xf>
    <xf numFmtId="0" fontId="10" fillId="0" borderId="0" xfId="1" applyFont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1" applyFont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1" fillId="0" borderId="0" xfId="0" applyFont="1" applyFill="1" applyAlignment="1">
      <alignment vertical="center"/>
    </xf>
    <xf numFmtId="0" fontId="10" fillId="0" borderId="0" xfId="1" applyFont="1" applyFill="1" applyBorder="1" applyAlignment="1">
      <alignment vertical="center"/>
    </xf>
    <xf numFmtId="0" fontId="9" fillId="0" borderId="0" xfId="2" applyFont="1" applyFill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 indent="1"/>
    </xf>
    <xf numFmtId="0" fontId="11" fillId="0" borderId="0" xfId="0" applyFont="1" applyFill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44" fontId="11" fillId="0" borderId="0" xfId="0" applyNumberFormat="1" applyFont="1" applyFill="1" applyBorder="1" applyAlignment="1">
      <alignment horizontal="left" vertical="center" indent="1"/>
    </xf>
    <xf numFmtId="44" fontId="11" fillId="0" borderId="0" xfId="0" applyNumberFormat="1" applyFont="1" applyAlignment="1">
      <alignment horizontal="center"/>
    </xf>
    <xf numFmtId="0" fontId="11" fillId="0" borderId="0" xfId="0" applyFont="1" applyBorder="1" applyAlignment="1"/>
    <xf numFmtId="0" fontId="13" fillId="0" borderId="0" xfId="0" applyFont="1" applyFill="1" applyAlignment="1">
      <alignment horizontal="left"/>
    </xf>
    <xf numFmtId="1" fontId="11" fillId="0" borderId="0" xfId="0" applyNumberFormat="1" applyFont="1">
      <alignment vertical="center"/>
    </xf>
    <xf numFmtId="1" fontId="11" fillId="0" borderId="0" xfId="0" applyNumberFormat="1" applyFont="1" applyAlignment="1">
      <alignment horizontal="right" vertical="center"/>
    </xf>
    <xf numFmtId="167" fontId="11" fillId="0" borderId="0" xfId="0" applyNumberFormat="1" applyFont="1" applyFill="1" applyBorder="1" applyAlignment="1">
      <alignment vertical="center"/>
    </xf>
    <xf numFmtId="167" fontId="12" fillId="0" borderId="0" xfId="0" applyNumberFormat="1" applyFont="1" applyFill="1">
      <alignment vertical="center"/>
    </xf>
    <xf numFmtId="167" fontId="11" fillId="0" borderId="0" xfId="0" applyNumberFormat="1" applyFont="1" applyFill="1">
      <alignment vertical="center"/>
    </xf>
    <xf numFmtId="0" fontId="14" fillId="0" borderId="0" xfId="0" applyFont="1" applyBorder="1" applyAlignment="1">
      <alignment horizontal="center" vertical="center" wrapText="1"/>
    </xf>
    <xf numFmtId="0" fontId="14" fillId="4" borderId="0" xfId="0" applyFont="1" applyFill="1" applyBorder="1" applyAlignment="1"/>
    <xf numFmtId="0" fontId="14" fillId="4" borderId="0" xfId="0" applyFont="1" applyFill="1" applyBorder="1" applyAlignment="1">
      <alignment wrapText="1"/>
    </xf>
    <xf numFmtId="0" fontId="15" fillId="0" borderId="0" xfId="0" applyFont="1" applyBorder="1" applyAlignment="1"/>
    <xf numFmtId="0" fontId="15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wrapText="1"/>
    </xf>
    <xf numFmtId="0" fontId="15" fillId="3" borderId="0" xfId="0" applyFont="1" applyFill="1" applyBorder="1" applyAlignment="1">
      <alignment vertical="center" wrapText="1"/>
    </xf>
    <xf numFmtId="0" fontId="15" fillId="0" borderId="0" xfId="0" applyFont="1" applyFill="1" applyBorder="1" applyAlignment="1"/>
    <xf numFmtId="0" fontId="14" fillId="5" borderId="0" xfId="0" applyFont="1" applyFill="1" applyBorder="1" applyAlignment="1"/>
    <xf numFmtId="0" fontId="14" fillId="5" borderId="0" xfId="0" applyFont="1" applyFill="1" applyBorder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wrapText="1"/>
    </xf>
    <xf numFmtId="0" fontId="15" fillId="0" borderId="0" xfId="0" applyFont="1" applyBorder="1" applyAlignment="1">
      <alignment vertical="center" wrapText="1"/>
    </xf>
    <xf numFmtId="3" fontId="17" fillId="0" borderId="0" xfId="0" applyNumberFormat="1" applyFont="1" applyAlignment="1">
      <alignment vertical="center"/>
    </xf>
    <xf numFmtId="3" fontId="17" fillId="0" borderId="0" xfId="1" applyNumberFormat="1" applyFont="1" applyFill="1" applyBorder="1" applyAlignment="1">
      <alignment horizontal="right" vertical="center"/>
    </xf>
    <xf numFmtId="3" fontId="17" fillId="0" borderId="0" xfId="2" applyNumberFormat="1" applyFont="1" applyFill="1" applyBorder="1" applyAlignment="1">
      <alignment vertical="center"/>
    </xf>
    <xf numFmtId="0" fontId="18" fillId="0" borderId="0" xfId="1" applyFont="1" applyFill="1" applyBorder="1" applyAlignment="1">
      <alignment horizontal="right" vertical="center"/>
    </xf>
    <xf numFmtId="0" fontId="19" fillId="0" borderId="0" xfId="0" applyFont="1" applyAlignment="1"/>
    <xf numFmtId="44" fontId="17" fillId="0" borderId="0" xfId="0" applyNumberFormat="1" applyFont="1" applyFill="1" applyBorder="1" applyAlignment="1">
      <alignment vertical="center"/>
    </xf>
    <xf numFmtId="167" fontId="17" fillId="0" borderId="0" xfId="0" applyNumberFormat="1" applyFont="1" applyFill="1" applyBorder="1" applyAlignment="1">
      <alignment vertical="center"/>
    </xf>
  </cellXfs>
  <cellStyles count="8">
    <cellStyle name="20 % - Accent1" xfId="2" builtinId="30"/>
    <cellStyle name="Normal" xfId="0" builtinId="0" customBuiltin="1"/>
    <cellStyle name="Titre" xfId="3" builtinId="15" customBuiltin="1"/>
    <cellStyle name="Titre 1" xfId="1" builtinId="16" customBuiltin="1"/>
    <cellStyle name="Titre 2" xfId="4" builtinId="17" customBuiltin="1"/>
    <cellStyle name="Titre 3" xfId="5" builtinId="18" customBuiltin="1"/>
    <cellStyle name="Titre 4" xfId="6" builtinId="19" customBuiltin="1"/>
    <cellStyle name="Total" xfId="7" builtinId="25" customBuiltin="1"/>
  </cellStyles>
  <dxfs count="73">
    <dxf>
      <font>
        <strike val="0"/>
        <outline val="0"/>
        <shadow val="0"/>
        <u val="none"/>
        <vertAlign val="baseline"/>
        <sz val="12"/>
        <color theme="3" tint="0.499984740745262"/>
        <name val="Calibri"/>
        <family val="2"/>
        <scheme val="none"/>
      </font>
      <numFmt numFmtId="34" formatCode="_-* #,##0.00\ &quot;€&quot;_-;\-* #,##0.00\ &quot;€&quot;_-;_-* &quot;-&quot;??\ &quot;€&quot;_-;_-@_-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 tint="0.499984740745262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3" tint="0.499984740745262"/>
        <name val="Calibri"/>
        <family val="2"/>
        <scheme val="none"/>
      </font>
      <numFmt numFmtId="34" formatCode="_-* #,##0.00\ &quot;€&quot;_-;\-* #,##0.00\ &quot;€&quot;_-;_-* &quot;-&quot;??\ &quot;€&quot;_-;_-@_-"/>
    </dxf>
    <dxf>
      <font>
        <strike val="0"/>
        <outline val="0"/>
        <shadow val="0"/>
        <u val="none"/>
        <vertAlign val="baseline"/>
        <sz val="12"/>
        <color theme="3" tint="0.499984740745262"/>
        <name val="Calibri"/>
        <family val="2"/>
        <scheme val="none"/>
      </font>
      <numFmt numFmtId="34" formatCode="_-* #,##0.00\ &quot;€&quot;_-;\-* #,##0.00\ &quot;€&quot;_-;_-* &quot;-&quot;??\ &quot;€&quot;_-;_-@_-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3" tint="0.499984740745262"/>
        <name val="Calibri"/>
        <family val="2"/>
        <scheme val="none"/>
      </font>
      <numFmt numFmtId="34" formatCode="_-* #,##0.00\ &quot;€&quot;_-;\-* #,##0.00\ &quot;€&quot;_-;_-* &quot;-&quot;??\ &quot;€&quot;_-;_-@_-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3" tint="0.499984740745262"/>
        <name val="Calibri"/>
        <family val="2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3" tint="0.499984740745262"/>
        <name val="Calibri"/>
        <family val="2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3" tint="0.499984740745262"/>
        <name val="Calibri"/>
        <family val="2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3" tint="0.499984740745262"/>
        <name val="Calibri"/>
        <family val="2"/>
        <scheme val="none"/>
      </font>
      <numFmt numFmtId="3" formatCode="#,##0"/>
    </dxf>
    <dxf>
      <font>
        <b val="0"/>
        <strike val="0"/>
        <outline val="0"/>
        <shadow val="0"/>
        <u val="none"/>
        <vertAlign val="baseline"/>
        <sz val="12"/>
        <color theme="3" tint="0.499984740745262"/>
        <name val="Calibri"/>
        <family val="2"/>
        <scheme val="none"/>
      </font>
      <numFmt numFmtId="3" formatCode="#,##0"/>
      <alignment horizontal="general" vertical="center" textRotation="0" wrapText="0" indent="0" justifyLastLine="0" shrinkToFit="0" readingOrder="0"/>
    </dxf>
    <dxf>
      <font>
        <b/>
        <strike val="0"/>
        <u val="none"/>
        <vertAlign val="baseline"/>
        <sz val="12"/>
        <name val="Calibri"/>
        <family val="2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color theme="1" tint="0.249977111117893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Arial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 tint="0.249977111117893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color theme="1" tint="0.249977111117893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color theme="1" tint="0.249977111117893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color theme="1" tint="0.249977111117893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0.249977111117893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 tint="0.249977111117893"/>
        <name val="Arial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 tint="0.249977111117893"/>
        <name val="Arial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 tint="0.249977111117893"/>
        <name val="Arial"/>
        <family val="2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/>
        <shadow/>
        <u val="none"/>
        <vertAlign val="baseline"/>
        <sz val="12"/>
        <color theme="0" tint="-0.34998626667073579"/>
        <name val="Calibri"/>
        <family val="2"/>
        <scheme val="none"/>
      </font>
      <numFmt numFmtId="167" formatCode="#,##0\ &quot;€&quot;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/>
        <shadow/>
        <u val="none"/>
        <vertAlign val="baseline"/>
        <sz val="12"/>
        <color theme="0" tint="-0.34998626667073579"/>
        <name val="Calibri"/>
        <family val="2"/>
        <scheme val="none"/>
      </font>
      <numFmt numFmtId="167" formatCode="#,##0\ &quot;€&quot;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/>
        <shadow/>
        <u val="none"/>
        <vertAlign val="baseline"/>
        <sz val="12"/>
        <color theme="0" tint="-0.34998626667073579"/>
        <name val="Calibri"/>
        <family val="2"/>
        <scheme val="none"/>
      </font>
      <numFmt numFmtId="167" formatCode="#,##0\ &quot;€&quot;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/>
        <shadow/>
        <u val="none"/>
        <vertAlign val="baseline"/>
        <sz val="12"/>
        <color theme="0" tint="-0.34998626667073579"/>
        <name val="Calibri"/>
        <family val="2"/>
        <scheme val="none"/>
      </font>
      <numFmt numFmtId="167" formatCode="#,##0\ &quot;€&quot;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/>
        <shadow/>
        <u val="none"/>
        <vertAlign val="baseline"/>
        <sz val="12"/>
        <color theme="0" tint="-0.34998626667073579"/>
        <name val="Calibri"/>
        <family val="2"/>
        <scheme val="none"/>
      </font>
      <numFmt numFmtId="167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u val="none"/>
        <vertAlign val="baseline"/>
        <sz val="12"/>
        <name val="Calibri"/>
        <family val="2"/>
        <scheme val="none"/>
      </font>
      <numFmt numFmtId="167" formatCode="#,##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Calibri"/>
        <family val="2"/>
        <scheme val="none"/>
      </font>
      <numFmt numFmtId="167" formatCode="#,##0\ &quot;€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u val="none"/>
        <vertAlign val="baseline"/>
        <sz val="12"/>
        <name val="Calibri"/>
        <family val="2"/>
        <scheme val="none"/>
      </font>
      <numFmt numFmtId="167" formatCode="#,##0\ &quot;€&quot;"/>
    </dxf>
    <dxf>
      <font>
        <strike val="0"/>
        <u val="none"/>
        <vertAlign val="baseline"/>
        <sz val="12"/>
        <name val="Calibri"/>
        <family val="2"/>
        <scheme val="none"/>
      </font>
      <numFmt numFmtId="167" formatCode="#,##0\ &quot;€&quot;"/>
    </dxf>
    <dxf>
      <font>
        <strike val="0"/>
        <u val="none"/>
        <vertAlign val="baseline"/>
        <sz val="12"/>
        <name val="Calibri"/>
        <family val="2"/>
        <scheme val="none"/>
      </font>
      <numFmt numFmtId="167" formatCode="#,##0\ &quot;€&quot;"/>
    </dxf>
    <dxf>
      <font>
        <strike val="0"/>
        <u val="none"/>
        <vertAlign val="baseline"/>
        <sz val="12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Calibri"/>
        <family val="2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Calibri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Calibri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Calibri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Calibri"/>
        <family val="2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 tint="-0.34998626667073579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u val="none"/>
        <vertAlign val="baseline"/>
        <sz val="12"/>
        <name val="Calibri"/>
        <family val="2"/>
        <scheme val="none"/>
      </font>
    </dxf>
    <dxf>
      <font>
        <strike val="0"/>
        <u val="none"/>
        <vertAlign val="baseline"/>
        <sz val="12"/>
        <name val="Calibri"/>
        <family val="2"/>
        <scheme val="none"/>
      </font>
    </dxf>
    <dxf>
      <font>
        <strike val="0"/>
        <u val="none"/>
        <vertAlign val="baseline"/>
        <sz val="12"/>
        <name val="Calibri"/>
        <family val="2"/>
        <scheme val="none"/>
      </font>
    </dxf>
    <dxf>
      <font>
        <strike val="0"/>
        <u val="none"/>
        <vertAlign val="baseline"/>
        <sz val="12"/>
        <name val="Calibri"/>
        <family val="2"/>
        <scheme val="none"/>
      </font>
    </dxf>
    <dxf>
      <font>
        <strike val="0"/>
        <u val="none"/>
        <vertAlign val="baseline"/>
        <sz val="12"/>
        <name val="Calibri"/>
        <family val="2"/>
        <scheme val="none"/>
      </font>
    </dxf>
    <dxf>
      <font>
        <strike val="0"/>
        <u val="none"/>
        <vertAlign val="baseline"/>
        <sz val="12"/>
        <name val="Calibri"/>
        <family val="2"/>
        <scheme val="none"/>
      </font>
    </dxf>
    <dxf>
      <font>
        <strike val="0"/>
        <u val="none"/>
        <vertAlign val="baseline"/>
        <sz val="12"/>
        <name val="Calibri"/>
        <family val="2"/>
        <scheme val="none"/>
      </font>
      <numFmt numFmtId="168" formatCode="_-* #.##0\.00\ &quot;€&quot;_-;\-* #.##0\.00\ &quot;€&quot;_-;_-* &quot;-&quot;??\ &quot;€&quot;_-;_-@_-"/>
    </dxf>
    <dxf>
      <font>
        <strike val="0"/>
        <u val="none"/>
        <vertAlign val="baseline"/>
        <sz val="12"/>
        <name val="Calibri"/>
        <family val="2"/>
        <scheme val="none"/>
      </font>
      <numFmt numFmtId="34" formatCode="_-* #,##0.00\ &quot;€&quot;_-;\-* #,##0.00\ &quot;€&quot;_-;_-* &quot;-&quot;??\ &quot;€&quot;_-;_-@_-"/>
    </dxf>
    <dxf>
      <font>
        <strike val="0"/>
        <u val="none"/>
        <vertAlign val="baseline"/>
        <sz val="12"/>
        <name val="Calibri"/>
        <family val="2"/>
        <scheme val="none"/>
      </font>
    </dxf>
    <dxf>
      <font>
        <b/>
        <i/>
        <strike/>
        <condense/>
        <extend/>
        <outline/>
        <shadow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/>
        <strike/>
        <condense/>
        <extend/>
        <outline/>
        <shadow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/>
        <strike/>
        <condense/>
        <extend/>
        <outline/>
        <shadow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/>
        <strike/>
        <condense/>
        <extend/>
        <outline/>
        <shadow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/>
        <strike/>
        <condense/>
        <extend/>
        <outline/>
        <shadow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/>
        <strike/>
        <condense/>
        <extend/>
        <outline/>
        <shadow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color theme="6"/>
      </font>
      <fill>
        <patternFill patternType="none">
          <bgColor auto="1"/>
        </patternFill>
      </fill>
      <border>
        <top style="medium">
          <color theme="6"/>
        </top>
        <bottom/>
      </border>
    </dxf>
    <dxf>
      <font>
        <b/>
        <i val="0"/>
        <color theme="1" tint="0.499984740745262"/>
      </font>
      <border>
        <top style="medium">
          <color theme="6"/>
        </top>
        <bottom style="medium">
          <color theme="6"/>
        </bottom>
      </border>
    </dxf>
    <dxf>
      <font>
        <b/>
        <i val="0"/>
        <color theme="0"/>
      </font>
      <fill>
        <patternFill>
          <bgColor theme="6"/>
        </patternFill>
      </fill>
      <border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b/>
        <i val="0"/>
        <color theme="6"/>
      </font>
      <border>
        <left/>
        <right/>
        <top style="medium">
          <color theme="6"/>
        </top>
        <bottom/>
        <vertical style="thick">
          <color theme="0"/>
        </vertical>
        <horizontal/>
      </border>
    </dxf>
    <dxf>
      <font>
        <b val="0"/>
        <i val="0"/>
        <color theme="1" tint="0.499984740745262"/>
      </font>
      <fill>
        <patternFill patternType="none">
          <fgColor indexed="64"/>
          <bgColor auto="1"/>
        </patternFill>
      </fill>
      <border>
        <top style="medium">
          <color theme="6"/>
        </top>
        <bottom style="thin">
          <color theme="6"/>
        </bottom>
        <vertical style="thick">
          <color theme="0"/>
        </vertical>
      </border>
    </dxf>
    <dxf>
      <font>
        <b val="0"/>
        <i val="0"/>
        <color theme="0" tint="-0.34998626667073579"/>
      </font>
      <border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5"/>
      </font>
      <fill>
        <patternFill patternType="none">
          <bgColor auto="1"/>
        </patternFill>
      </fill>
      <border>
        <top style="medium">
          <color theme="5"/>
        </top>
        <bottom/>
      </border>
    </dxf>
    <dxf>
      <font>
        <b/>
        <i val="0"/>
        <color theme="1" tint="0.499984740745262"/>
      </font>
      <border>
        <top style="medium">
          <color theme="5"/>
        </top>
        <bottom style="medium">
          <color theme="5"/>
        </bottom>
      </border>
    </dxf>
    <dxf>
      <font>
        <b/>
        <i val="0"/>
        <color theme="0"/>
      </font>
      <fill>
        <patternFill>
          <bgColor theme="5"/>
        </patternFill>
      </fill>
      <border>
        <right style="thick">
          <color theme="0"/>
        </right>
        <top style="thick">
          <color theme="0"/>
        </top>
        <bottom style="thick">
          <color theme="0"/>
        </bottom>
      </border>
    </dxf>
    <dxf>
      <font>
        <b/>
        <i val="0"/>
        <color theme="5"/>
      </font>
      <border>
        <left/>
        <right/>
        <top style="medium">
          <color theme="5"/>
        </top>
        <bottom/>
        <vertical style="thick">
          <color theme="0"/>
        </vertical>
        <horizontal/>
      </border>
    </dxf>
    <dxf>
      <font>
        <b val="0"/>
        <i val="0"/>
        <color theme="1" tint="0.499984740745262"/>
      </font>
      <fill>
        <patternFill patternType="none">
          <fgColor indexed="64"/>
          <bgColor auto="1"/>
        </patternFill>
      </fill>
      <border>
        <top style="medium">
          <color theme="5"/>
        </top>
        <bottom style="thin">
          <color theme="5"/>
        </bottom>
        <vertical style="thick">
          <color theme="0"/>
        </vertical>
      </border>
    </dxf>
    <dxf>
      <font>
        <b val="0"/>
        <i val="0"/>
        <color theme="0" tint="-0.34998626667073579"/>
      </font>
      <border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  <dxf>
      <font>
        <b/>
        <i val="0"/>
        <color theme="4"/>
      </font>
      <fill>
        <patternFill patternType="none">
          <bgColor auto="1"/>
        </patternFill>
      </fill>
      <border>
        <top style="medium">
          <color theme="4"/>
        </top>
        <bottom/>
      </border>
    </dxf>
    <dxf>
      <font>
        <b/>
        <i val="0"/>
        <color theme="1" tint="0.499984740745262"/>
      </font>
      <border>
        <top style="medium">
          <color theme="4"/>
        </top>
        <bottom style="medium">
          <color theme="4"/>
        </bottom>
      </border>
    </dxf>
    <dxf>
      <font>
        <b/>
        <i val="0"/>
        <color theme="0"/>
      </font>
      <fill>
        <patternFill>
          <bgColor theme="4"/>
        </patternFill>
      </fill>
      <border>
        <right style="thick">
          <color theme="0"/>
        </right>
        <top style="thick">
          <color theme="0"/>
        </top>
        <bottom style="thick">
          <color theme="0"/>
        </bottom>
      </border>
    </dxf>
    <dxf>
      <border>
        <left/>
        <right/>
        <top style="medium">
          <color theme="4"/>
        </top>
        <bottom/>
        <vertical style="thick">
          <color theme="0"/>
        </vertical>
        <horizontal/>
      </border>
    </dxf>
    <dxf>
      <font>
        <b/>
        <i val="0"/>
        <color theme="1" tint="0.499984740745262"/>
      </font>
      <fill>
        <patternFill patternType="none">
          <fgColor indexed="64"/>
          <bgColor auto="1"/>
        </patternFill>
      </fill>
      <border>
        <top style="medium">
          <color theme="4"/>
        </top>
        <bottom style="thin">
          <color theme="4"/>
        </bottom>
        <vertical style="thick">
          <color theme="0"/>
        </vertical>
      </border>
    </dxf>
    <dxf>
      <font>
        <b val="0"/>
        <i val="0"/>
        <color theme="0" tint="-0.34998626667073579"/>
      </font>
      <border>
        <top style="thick">
          <color theme="0"/>
        </top>
        <bottom style="thick">
          <color theme="0"/>
        </bottom>
        <vertical style="thick">
          <color theme="0"/>
        </vertical>
        <horizontal style="thick">
          <color theme="0"/>
        </horizontal>
      </border>
    </dxf>
  </dxfs>
  <tableStyles count="3" defaultTableStyle="Family Budget Cash Available 3" defaultPivotStyle="PivotStyleMedium4">
    <tableStyle name="Family Budget Cash Available" pivot="0" count="6" xr9:uid="{00000000-0011-0000-FFFF-FFFF00000000}">
      <tableStyleElement type="wholeTable" dxfId="72"/>
      <tableStyleElement type="headerRow" dxfId="71"/>
      <tableStyleElement type="totalRow" dxfId="70"/>
      <tableStyleElement type="firstColumn" dxfId="69"/>
      <tableStyleElement type="firstHeaderCell" dxfId="68"/>
      <tableStyleElement type="firstTotalCell" dxfId="67"/>
    </tableStyle>
    <tableStyle name="Family Budget Cash Available 2" pivot="0" count="6" xr9:uid="{00000000-0011-0000-FFFF-FFFF01000000}">
      <tableStyleElement type="wholeTable" dxfId="66"/>
      <tableStyleElement type="headerRow" dxfId="65"/>
      <tableStyleElement type="totalRow" dxfId="64"/>
      <tableStyleElement type="firstColumn" dxfId="63"/>
      <tableStyleElement type="firstHeaderCell" dxfId="62"/>
      <tableStyleElement type="firstTotalCell" dxfId="61"/>
    </tableStyle>
    <tableStyle name="Family Budget Cash Available 3" pivot="0" count="6" xr9:uid="{00000000-0011-0000-FFFF-FFFF02000000}">
      <tableStyleElement type="wholeTable" dxfId="60"/>
      <tableStyleElement type="headerRow" dxfId="59"/>
      <tableStyleElement type="totalRow" dxfId="58"/>
      <tableStyleElement type="firstColumn" dxfId="57"/>
      <tableStyleElement type="firstHeaderCell" dxfId="56"/>
      <tableStyleElement type="firstTotalCell" dxfId="5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Revenus" displayName="tblRevenus" ref="B9:G14" totalsRowCount="1" headerRowDxfId="48" dataDxfId="46" totalsRowDxfId="47">
  <tableColumns count="6">
    <tableColumn id="1" xr3:uid="{00000000-0010-0000-0000-000001000000}" name="MOYENS HUMAINS" totalsRowLabel=" TOTAL " dataDxfId="5" totalsRowDxfId="39"/>
    <tableColumn id="2" xr3:uid="{00000000-0010-0000-0000-000002000000}" name="Eau 1" totalsRowFunction="sum" dataDxfId="4" totalsRowDxfId="38"/>
    <tableColumn id="3" xr3:uid="{00000000-0010-0000-0000-000003000000}" name="Eau 2" totalsRowFunction="sum" dataDxfId="3" totalsRowDxfId="37"/>
    <tableColumn id="4" xr3:uid="{00000000-0010-0000-0000-000004000000}" name="Eau 3" totalsRowLabel="14" dataDxfId="2" totalsRowDxfId="34"/>
    <tableColumn id="8" xr3:uid="{1799D34F-3390-4BAC-8143-B48600C63E11}" name="Asst 1" totalsRowFunction="sum" dataDxfId="1" totalsRowDxfId="36"/>
    <tableColumn id="6" xr3:uid="{00000000-0010-0000-0000-000006000000}" name="Asst 2" totalsRowFunction="sum" dataDxfId="0" totalsRowDxfId="35"/>
  </tableColumns>
  <tableStyleInfo name="Family Budget Cash Available 2" showFirstColumn="1" showLastColumn="0" showRowStripes="1" showColumnStripes="0"/>
  <extLst>
    <ext xmlns:x14="http://schemas.microsoft.com/office/spreadsheetml/2009/9/main" uri="{504A1905-F514-4f6f-8877-14C23A59335A}">
      <x14:table altText="Revenu mensuel" altTextSummary="Synthétise les revenus par type pour chaque mois calendaire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Dépenses" displayName="tblDépenses" ref="B16:G27" totalsRowCount="1" headerRowDxfId="45" dataDxfId="43" totalsRowDxfId="44">
  <tableColumns count="6">
    <tableColumn id="1" xr3:uid="{00000000-0010-0000-0100-000001000000}" name="DÉPENSES" totalsRowLabel="DÉPENSES TOTALES" dataDxfId="33" totalsRowDxfId="27"/>
    <tableColumn id="2" xr3:uid="{00000000-0010-0000-0100-000002000000}" name="Eau 1" totalsRowFunction="sum" dataDxfId="32" totalsRowDxfId="26"/>
    <tableColumn id="3" xr3:uid="{00000000-0010-0000-0100-000003000000}" name="Eau 2" totalsRowFunction="sum" dataDxfId="31" totalsRowDxfId="25"/>
    <tableColumn id="4" xr3:uid="{00000000-0010-0000-0100-000004000000}" name="Eau 3" totalsRowFunction="sum" dataDxfId="30" totalsRowDxfId="24"/>
    <tableColumn id="8" xr3:uid="{FE484695-72E0-474F-92C1-8B3048EFD7D9}" name="Asst 1" dataDxfId="29" totalsRowDxfId="23"/>
    <tableColumn id="6" xr3:uid="{00000000-0010-0000-0100-000006000000}" name="Asst 2" totalsRowFunction="sum" dataDxfId="28" totalsRowDxfId="22"/>
  </tableColumns>
  <tableStyleInfo name="Family Budget Cash Available 3" showFirstColumn="1" showLastColumn="0" showRowStripes="1" showColumnStripes="0"/>
  <extLst>
    <ext xmlns:x14="http://schemas.microsoft.com/office/spreadsheetml/2009/9/main" uri="{504A1905-F514-4f6f-8877-14C23A59335A}">
      <x14:table altText="Dépenses mensuelles" altTextSummary="Synthèse des dépenses pour chaque mois calendaire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ArgentLiquideDisponible" displayName="tblArgentLiquideDisponible" ref="B4:G7" headerRowDxfId="42" dataDxfId="40" totalsRowDxfId="41">
  <tableColumns count="6">
    <tableColumn id="1" xr3:uid="{00000000-0010-0000-0200-000001000000}" name="DONNÉES DU SERVICE" totalsRowLabel="Total" dataDxfId="11" totalsRowDxfId="54"/>
    <tableColumn id="2" xr3:uid="{00000000-0010-0000-0200-000002000000}" name="Eau 1" dataDxfId="10" totalsRowDxfId="53"/>
    <tableColumn id="3" xr3:uid="{00000000-0010-0000-0200-000003000000}" name="Eau 2" dataDxfId="9" totalsRowDxfId="52"/>
    <tableColumn id="4" xr3:uid="{00000000-0010-0000-0200-000004000000}" name="Eau 3" dataDxfId="8" totalsRowDxfId="51"/>
    <tableColumn id="5" xr3:uid="{00000000-0010-0000-0200-000005000000}" name="Asst 1" dataDxfId="7" totalsRowDxfId="50"/>
    <tableColumn id="6" xr3:uid="{00000000-0010-0000-0200-000006000000}" name="Asst 2" dataDxfId="6" totalsRowDxfId="49"/>
  </tableColumns>
  <tableStyleInfo name="Family Budget Cash Available" showFirstColumn="1" showLastColumn="0" showRowStripes="1" showColumnStripes="0"/>
  <extLst>
    <ext xmlns:x14="http://schemas.microsoft.com/office/spreadsheetml/2009/9/main" uri="{504A1905-F514-4f6f-8877-14C23A59335A}">
      <x14:table altText="Argent liquide disponible par mois" altTextSummary="Synthétise l’argent liquide disponible (revenus moins dépenses) pour chaque mois calendaire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66629FF-6D5A-469C-9845-42D9C795E031}" name="Tableau10" displayName="Tableau10" ref="B4:D33" totalsRowShown="0" headerRowDxfId="18" dataDxfId="17">
  <autoFilter ref="B4:D33" xr:uid="{9EFF7F83-799F-4C74-9032-CC0BA6583D07}"/>
  <tableColumns count="3">
    <tableColumn id="1" xr3:uid="{CDFC39DD-AB02-4621-A307-7CD38AD98C50}" name="Type d'activité" dataDxfId="21"/>
    <tableColumn id="2" xr3:uid="{F8EA4816-8085-4C68-AFB3-8D9CD7730C96}" name="Prestation" dataDxfId="20"/>
    <tableColumn id="3" xr3:uid="{E10D5E36-5EBD-4EA3-A0B8-E98B4677E4E9}" name="Ratio d'activité" dataDxfId="19"/>
  </tableColumns>
  <tableStyleInfo name="TableStyleMedium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37331F1-57F4-49EE-A3C6-D06C9395A208}" name="Tableau11" displayName="Tableau11" ref="B4:D27" totalsRowShown="0" headerRowDxfId="13" dataDxfId="12">
  <autoFilter ref="B4:D27" xr:uid="{27AEE51B-08CF-49CF-B8F0-74721F959F6D}"/>
  <tableColumns count="3">
    <tableColumn id="1" xr3:uid="{2319A42E-A331-48F3-9134-C50BEF02BF25}" name="Type d'activité" dataDxfId="16"/>
    <tableColumn id="2" xr3:uid="{A321DACE-D404-4A62-80F9-FB7372285821}" name="Prestation" dataDxfId="15"/>
    <tableColumn id="3" xr3:uid="{A1DA476B-2EC2-44A8-A946-229462B9421D}" name="Ratio d'activité" dataDxfId="14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Family Budget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FA9F4E"/>
      </a:accent1>
      <a:accent2>
        <a:srgbClr val="6CCACD"/>
      </a:accent2>
      <a:accent3>
        <a:srgbClr val="F26C63"/>
      </a:accent3>
      <a:accent4>
        <a:srgbClr val="9ACF6D"/>
      </a:accent4>
      <a:accent5>
        <a:srgbClr val="F1CA50"/>
      </a:accent5>
      <a:accent6>
        <a:srgbClr val="B18FC0"/>
      </a:accent6>
      <a:hlink>
        <a:srgbClr val="5BBDE2"/>
      </a:hlink>
      <a:folHlink>
        <a:srgbClr val="B18FC0"/>
      </a:folHlink>
    </a:clrScheme>
    <a:fontScheme name="Family Budget">
      <a:majorFont>
        <a:latin typeface="Bookman Old Style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P29"/>
  <sheetViews>
    <sheetView showGridLines="0" tabSelected="1" zoomScale="90" zoomScaleNormal="90" workbookViewId="0">
      <selection activeCell="H9" sqref="H9"/>
    </sheetView>
  </sheetViews>
  <sheetFormatPr baseColWidth="10" defaultColWidth="9.140625" defaultRowHeight="21" customHeight="1" x14ac:dyDescent="0.2"/>
  <cols>
    <col min="1" max="1" width="1.42578125" style="8" customWidth="1"/>
    <col min="2" max="2" width="42" style="8" customWidth="1"/>
    <col min="3" max="9" width="16.5703125" style="8" customWidth="1"/>
    <col min="10" max="10" width="31" style="8" customWidth="1"/>
    <col min="11" max="11" width="16.140625" style="8" customWidth="1"/>
    <col min="12" max="14" width="12" style="8" customWidth="1"/>
    <col min="15" max="15" width="18.28515625" style="8" customWidth="1"/>
    <col min="16" max="16" width="18.140625" style="8" customWidth="1"/>
    <col min="17" max="16384" width="9.140625" style="1"/>
  </cols>
  <sheetData>
    <row r="1" spans="1:16" ht="33" customHeight="1" x14ac:dyDescent="0.45">
      <c r="A1" s="7"/>
      <c r="B1" s="6" t="s">
        <v>118</v>
      </c>
      <c r="D1" s="7"/>
      <c r="E1" s="7"/>
      <c r="F1" s="7"/>
      <c r="H1" s="7"/>
      <c r="I1" s="7"/>
      <c r="J1" s="7"/>
      <c r="M1" s="7"/>
      <c r="N1" s="9"/>
      <c r="O1" s="9"/>
      <c r="P1" s="9"/>
    </row>
    <row r="2" spans="1:16" ht="21" customHeight="1" x14ac:dyDescent="0.35">
      <c r="A2" s="7"/>
      <c r="B2" s="24" t="s">
        <v>2</v>
      </c>
      <c r="D2" s="7"/>
      <c r="E2" s="7"/>
      <c r="F2" s="7"/>
      <c r="H2" s="7"/>
      <c r="I2" s="7"/>
      <c r="J2" s="7"/>
      <c r="K2" s="7"/>
      <c r="L2" s="7"/>
      <c r="M2" s="7"/>
      <c r="N2" s="9"/>
    </row>
    <row r="3" spans="1:16" ht="15.7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s="5" customFormat="1" ht="21" customHeight="1" x14ac:dyDescent="0.2">
      <c r="A4" s="10"/>
      <c r="B4" s="11" t="s">
        <v>12</v>
      </c>
      <c r="C4" s="49" t="s">
        <v>7</v>
      </c>
      <c r="D4" s="49" t="s">
        <v>8</v>
      </c>
      <c r="E4" s="49" t="s">
        <v>10</v>
      </c>
      <c r="F4" s="49" t="s">
        <v>9</v>
      </c>
      <c r="G4" s="49" t="s">
        <v>11</v>
      </c>
      <c r="H4" s="12"/>
      <c r="I4" s="12"/>
      <c r="J4" s="12"/>
      <c r="K4" s="12"/>
      <c r="L4" s="12"/>
    </row>
    <row r="5" spans="1:16" s="5" customFormat="1" ht="21" customHeight="1" x14ac:dyDescent="0.2">
      <c r="A5" s="10"/>
      <c r="B5" s="13" t="s">
        <v>4</v>
      </c>
      <c r="C5" s="46">
        <f>38527+13390+9364</f>
        <v>61281</v>
      </c>
      <c r="D5" s="47">
        <v>7877</v>
      </c>
      <c r="E5" s="47">
        <v>8682</v>
      </c>
      <c r="F5" s="47">
        <v>54348</v>
      </c>
      <c r="G5" s="47">
        <v>5723</v>
      </c>
      <c r="H5" s="12"/>
      <c r="I5" s="12"/>
      <c r="J5" s="12"/>
      <c r="K5" s="12"/>
      <c r="L5" s="12"/>
    </row>
    <row r="6" spans="1:16" s="5" customFormat="1" ht="21" customHeight="1" x14ac:dyDescent="0.2">
      <c r="A6" s="10"/>
      <c r="B6" s="13" t="s">
        <v>5</v>
      </c>
      <c r="C6" s="46">
        <f>5433853+1144849+975120</f>
        <v>7553822</v>
      </c>
      <c r="D6" s="47">
        <v>964317</v>
      </c>
      <c r="E6" s="47">
        <v>1320332</v>
      </c>
      <c r="F6" s="47">
        <v>5842771</v>
      </c>
      <c r="G6" s="47">
        <v>522253</v>
      </c>
      <c r="H6" s="12"/>
      <c r="I6" s="12"/>
      <c r="J6" s="12"/>
      <c r="K6" s="12"/>
      <c r="L6" s="12"/>
    </row>
    <row r="7" spans="1:16" s="2" customFormat="1" ht="21" customHeight="1" x14ac:dyDescent="0.2">
      <c r="A7" s="10"/>
      <c r="B7" s="14" t="s">
        <v>6</v>
      </c>
      <c r="C7" s="46">
        <v>1358.4</v>
      </c>
      <c r="D7" s="48">
        <v>307.7</v>
      </c>
      <c r="E7" s="48">
        <v>1280.5999999999999</v>
      </c>
      <c r="F7" s="48">
        <v>784.9</v>
      </c>
      <c r="G7" s="48">
        <v>139</v>
      </c>
      <c r="H7" s="15"/>
      <c r="I7" s="15"/>
      <c r="J7" s="15"/>
      <c r="K7" s="15"/>
      <c r="L7" s="15"/>
    </row>
    <row r="8" spans="1:16" ht="21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21" customHeight="1" x14ac:dyDescent="0.25">
      <c r="A9" s="7"/>
      <c r="B9" s="16" t="s">
        <v>13</v>
      </c>
      <c r="C9" s="49" t="s">
        <v>7</v>
      </c>
      <c r="D9" s="49" t="s">
        <v>8</v>
      </c>
      <c r="E9" s="49" t="s">
        <v>10</v>
      </c>
      <c r="F9" s="49" t="s">
        <v>9</v>
      </c>
      <c r="G9" s="49" t="s">
        <v>11</v>
      </c>
      <c r="M9" s="1"/>
      <c r="N9" s="1"/>
      <c r="O9" s="1"/>
      <c r="P9" s="1"/>
    </row>
    <row r="10" spans="1:16" s="4" customFormat="1" ht="21" customHeight="1" x14ac:dyDescent="0.2">
      <c r="A10" s="17"/>
      <c r="B10" s="18" t="s">
        <v>25</v>
      </c>
      <c r="C10" s="50">
        <v>6</v>
      </c>
      <c r="D10" s="50">
        <v>1</v>
      </c>
      <c r="E10" s="51"/>
      <c r="F10" s="50">
        <v>4</v>
      </c>
      <c r="G10" s="50">
        <v>1</v>
      </c>
      <c r="H10" s="19"/>
      <c r="I10" s="19"/>
      <c r="J10" s="19"/>
      <c r="K10" s="19"/>
      <c r="L10" s="19"/>
    </row>
    <row r="11" spans="1:16" s="3" customFormat="1" ht="21" customHeight="1" x14ac:dyDescent="0.2">
      <c r="A11" s="20"/>
      <c r="B11" s="18" t="s">
        <v>26</v>
      </c>
      <c r="C11" s="50"/>
      <c r="D11" s="50">
        <v>1</v>
      </c>
      <c r="E11" s="51"/>
      <c r="F11" s="50"/>
      <c r="G11" s="50">
        <v>0.5</v>
      </c>
      <c r="H11" s="20"/>
      <c r="I11" s="20"/>
      <c r="J11" s="20"/>
      <c r="K11" s="20"/>
      <c r="L11" s="20"/>
    </row>
    <row r="12" spans="1:16" s="3" customFormat="1" ht="21" customHeight="1" x14ac:dyDescent="0.2">
      <c r="A12" s="20"/>
      <c r="B12" s="18" t="s">
        <v>27</v>
      </c>
      <c r="C12" s="50">
        <v>6</v>
      </c>
      <c r="D12" s="50">
        <v>0</v>
      </c>
      <c r="E12" s="51"/>
      <c r="F12" s="50">
        <v>16</v>
      </c>
      <c r="G12" s="50">
        <v>0</v>
      </c>
      <c r="H12" s="20"/>
      <c r="I12" s="20"/>
      <c r="J12" s="20"/>
      <c r="K12" s="20"/>
      <c r="L12" s="20"/>
    </row>
    <row r="13" spans="1:16" s="4" customFormat="1" ht="21" customHeight="1" x14ac:dyDescent="0.2">
      <c r="A13" s="17"/>
      <c r="B13" s="18" t="s">
        <v>28</v>
      </c>
      <c r="C13" s="50">
        <v>50</v>
      </c>
      <c r="D13" s="50">
        <v>6</v>
      </c>
      <c r="E13" s="51"/>
      <c r="F13" s="50">
        <v>27</v>
      </c>
      <c r="G13" s="50">
        <v>2.5</v>
      </c>
      <c r="H13" s="19"/>
      <c r="I13" s="19"/>
      <c r="J13" s="19"/>
      <c r="K13" s="19"/>
      <c r="L13" s="19"/>
    </row>
    <row r="14" spans="1:16" ht="21" customHeight="1" x14ac:dyDescent="0.25">
      <c r="A14" s="7"/>
      <c r="B14" s="21" t="s">
        <v>24</v>
      </c>
      <c r="C14" s="25">
        <f>SUBTOTAL(109,tblRevenus[Eau 1])</f>
        <v>62</v>
      </c>
      <c r="D14" s="25">
        <f>SUBTOTAL(109,tblRevenus[Eau 2])</f>
        <v>8</v>
      </c>
      <c r="E14" s="26" t="s">
        <v>29</v>
      </c>
      <c r="F14" s="25">
        <f>SUBTOTAL(109,tblRevenus[Asst 1])</f>
        <v>47</v>
      </c>
      <c r="G14" s="25">
        <f>SUBTOTAL(109,tblRevenus[Asst 2])</f>
        <v>4</v>
      </c>
      <c r="M14" s="1"/>
      <c r="N14" s="1"/>
      <c r="O14" s="1"/>
      <c r="P14" s="1"/>
    </row>
    <row r="15" spans="1:16" ht="21" customHeight="1" x14ac:dyDescent="0.25">
      <c r="A15" s="7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t="21" customHeight="1" x14ac:dyDescent="0.25">
      <c r="A16" s="7"/>
      <c r="B16" s="16" t="s">
        <v>0</v>
      </c>
      <c r="C16" s="49" t="s">
        <v>7</v>
      </c>
      <c r="D16" s="49" t="s">
        <v>8</v>
      </c>
      <c r="E16" s="49" t="s">
        <v>10</v>
      </c>
      <c r="F16" s="49" t="s">
        <v>9</v>
      </c>
      <c r="G16" s="49" t="s">
        <v>11</v>
      </c>
      <c r="M16" s="1"/>
      <c r="N16" s="1"/>
      <c r="O16" s="1"/>
      <c r="P16" s="1"/>
    </row>
    <row r="17" spans="1:16" ht="21" customHeight="1" x14ac:dyDescent="0.25">
      <c r="A17" s="7"/>
      <c r="B17" s="23" t="s">
        <v>14</v>
      </c>
      <c r="C17" s="52">
        <v>4177000</v>
      </c>
      <c r="D17" s="52">
        <v>163750</v>
      </c>
      <c r="E17" s="52">
        <v>673673</v>
      </c>
      <c r="F17" s="52">
        <v>3482000</v>
      </c>
      <c r="G17" s="52">
        <v>99250</v>
      </c>
      <c r="M17" s="1"/>
      <c r="N17" s="1"/>
      <c r="O17" s="1"/>
      <c r="P17" s="1"/>
    </row>
    <row r="18" spans="1:16" ht="21" customHeight="1" x14ac:dyDescent="0.25">
      <c r="A18" s="7"/>
      <c r="B18" s="23" t="s">
        <v>15</v>
      </c>
      <c r="C18" s="52"/>
      <c r="D18" s="52">
        <v>56450</v>
      </c>
      <c r="E18" s="52">
        <v>195496</v>
      </c>
      <c r="F18" s="52"/>
      <c r="G18" s="52">
        <v>94850</v>
      </c>
      <c r="M18" s="1"/>
      <c r="N18" s="1"/>
      <c r="O18" s="1"/>
      <c r="P18" s="1"/>
    </row>
    <row r="19" spans="1:16" ht="21" customHeight="1" x14ac:dyDescent="0.25">
      <c r="A19" s="7"/>
      <c r="B19" s="23" t="s">
        <v>16</v>
      </c>
      <c r="C19" s="52"/>
      <c r="D19" s="52">
        <v>2046</v>
      </c>
      <c r="E19" s="52">
        <v>68378</v>
      </c>
      <c r="F19" s="52"/>
      <c r="G19" s="52">
        <v>11000</v>
      </c>
      <c r="M19" s="1"/>
      <c r="N19" s="1"/>
      <c r="O19" s="1"/>
      <c r="P19" s="1"/>
    </row>
    <row r="20" spans="1:16" ht="21" customHeight="1" x14ac:dyDescent="0.25">
      <c r="A20" s="7"/>
      <c r="B20" s="23" t="s">
        <v>17</v>
      </c>
      <c r="C20" s="52"/>
      <c r="D20" s="52"/>
      <c r="E20" s="52">
        <v>35161</v>
      </c>
      <c r="F20" s="52"/>
      <c r="G20" s="52"/>
      <c r="M20" s="1"/>
      <c r="N20" s="1"/>
      <c r="O20" s="1"/>
      <c r="P20" s="1"/>
    </row>
    <row r="21" spans="1:16" ht="21" customHeight="1" x14ac:dyDescent="0.25">
      <c r="A21" s="7"/>
      <c r="B21" s="23" t="s">
        <v>18</v>
      </c>
      <c r="C21" s="52"/>
      <c r="D21" s="52">
        <v>43163</v>
      </c>
      <c r="E21" s="52">
        <v>187623</v>
      </c>
      <c r="F21" s="52"/>
      <c r="G21" s="52">
        <v>114759</v>
      </c>
      <c r="M21" s="1"/>
      <c r="N21" s="1"/>
      <c r="O21" s="1"/>
      <c r="P21" s="1"/>
    </row>
    <row r="22" spans="1:16" ht="21" customHeight="1" x14ac:dyDescent="0.25">
      <c r="A22" s="7"/>
      <c r="B22" s="23" t="s">
        <v>19</v>
      </c>
      <c r="C22" s="52">
        <v>5287889.3292779988</v>
      </c>
      <c r="D22" s="52">
        <v>48811</v>
      </c>
      <c r="E22" s="52">
        <v>184628</v>
      </c>
      <c r="F22" s="52">
        <v>4690435</v>
      </c>
      <c r="G22" s="52">
        <v>25050</v>
      </c>
      <c r="M22" s="1"/>
      <c r="N22" s="1"/>
      <c r="O22" s="1"/>
      <c r="P22" s="1"/>
    </row>
    <row r="23" spans="1:16" ht="21" customHeight="1" x14ac:dyDescent="0.25">
      <c r="A23" s="7"/>
      <c r="B23" s="23" t="s">
        <v>20</v>
      </c>
      <c r="C23" s="52">
        <v>516603.10759569524</v>
      </c>
      <c r="D23" s="52">
        <v>0</v>
      </c>
      <c r="E23" s="52">
        <v>1520</v>
      </c>
      <c r="F23" s="52">
        <v>401508.21514700726</v>
      </c>
      <c r="G23" s="52">
        <v>0</v>
      </c>
      <c r="M23" s="1"/>
      <c r="N23" s="1"/>
      <c r="O23" s="1"/>
      <c r="P23" s="1"/>
    </row>
    <row r="24" spans="1:16" ht="21" customHeight="1" x14ac:dyDescent="0.25">
      <c r="A24" s="7"/>
      <c r="B24" s="23" t="s">
        <v>21</v>
      </c>
      <c r="C24" s="52">
        <v>1818339</v>
      </c>
      <c r="D24" s="52">
        <v>220567</v>
      </c>
      <c r="E24" s="52">
        <v>236750</v>
      </c>
      <c r="F24" s="52">
        <v>3394681</v>
      </c>
      <c r="G24" s="52">
        <v>59033</v>
      </c>
      <c r="M24" s="1"/>
      <c r="N24" s="1"/>
      <c r="O24" s="1"/>
      <c r="P24" s="1"/>
    </row>
    <row r="25" spans="1:16" ht="21" customHeight="1" x14ac:dyDescent="0.25">
      <c r="A25" s="7"/>
      <c r="B25" s="23" t="s">
        <v>22</v>
      </c>
      <c r="C25" s="52">
        <v>516603.10759569524</v>
      </c>
      <c r="D25" s="52"/>
      <c r="E25" s="52">
        <v>12242</v>
      </c>
      <c r="F25" s="52">
        <v>401508.21514700726</v>
      </c>
      <c r="G25" s="52"/>
      <c r="M25" s="1"/>
      <c r="N25" s="1"/>
      <c r="O25" s="1"/>
      <c r="P25" s="1"/>
    </row>
    <row r="26" spans="1:16" ht="21" customHeight="1" x14ac:dyDescent="0.25">
      <c r="A26" s="7"/>
      <c r="B26" s="23" t="s">
        <v>23</v>
      </c>
      <c r="C26" s="27">
        <v>277599.14150980226</v>
      </c>
      <c r="D26" s="27"/>
      <c r="E26" s="27"/>
      <c r="F26" s="27">
        <v>316314.85005990503</v>
      </c>
      <c r="G26" s="27"/>
      <c r="M26" s="1"/>
      <c r="N26" s="1"/>
      <c r="O26" s="1"/>
      <c r="P26" s="1"/>
    </row>
    <row r="27" spans="1:16" ht="21" customHeight="1" x14ac:dyDescent="0.2">
      <c r="B27" s="18" t="s">
        <v>1</v>
      </c>
      <c r="C27" s="28">
        <f>SUBTOTAL(109,tblDépenses[Eau 1])</f>
        <v>12594033.685979193</v>
      </c>
      <c r="D27" s="28">
        <f>SUBTOTAL(109,tblDépenses[Eau 2])</f>
        <v>534787</v>
      </c>
      <c r="E27" s="28">
        <f>SUBTOTAL(109,tblDépenses[Eau 3])</f>
        <v>1595471</v>
      </c>
      <c r="F27" s="28"/>
      <c r="G27" s="28">
        <f>SUBTOTAL(109,tblDépenses[Asst 2])</f>
        <v>403942</v>
      </c>
      <c r="M27" s="1"/>
      <c r="N27" s="1"/>
      <c r="O27" s="1"/>
      <c r="P27" s="1"/>
    </row>
    <row r="29" spans="1:16" ht="21" customHeight="1" x14ac:dyDescent="0.2">
      <c r="H29" s="29"/>
    </row>
  </sheetData>
  <mergeCells count="1">
    <mergeCell ref="B15:P15"/>
  </mergeCells>
  <printOptions horizontalCentered="1"/>
  <pageMargins left="0.25" right="0.25" top="0.75" bottom="0.75" header="0.3" footer="0.3"/>
  <pageSetup scale="68" fitToHeight="0" orientation="landscape" r:id="rId1"/>
  <headerFooter differentFirst="1">
    <oddFooter>Page &amp;P of &amp;N</oddFooter>
  </headerFooter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55E0E-7824-42E0-80FE-7A303AC50504}">
  <sheetPr>
    <pageSetUpPr autoPageBreaks="0" fitToPage="1"/>
  </sheetPr>
  <dimension ref="A1:P33"/>
  <sheetViews>
    <sheetView showGridLines="0" zoomScale="90" zoomScaleNormal="90" workbookViewId="0">
      <selection activeCell="G17" sqref="G17"/>
    </sheetView>
  </sheetViews>
  <sheetFormatPr baseColWidth="10" defaultColWidth="9.140625" defaultRowHeight="21" customHeight="1" x14ac:dyDescent="0.2"/>
  <cols>
    <col min="1" max="1" width="1.42578125" style="8" customWidth="1"/>
    <col min="2" max="2" width="21.42578125" style="8" customWidth="1"/>
    <col min="3" max="3" width="53.5703125" style="8" customWidth="1"/>
    <col min="4" max="4" width="30.85546875" style="8" customWidth="1"/>
    <col min="5" max="9" width="16.5703125" style="8" customWidth="1"/>
    <col min="10" max="10" width="31" style="8" customWidth="1"/>
    <col min="11" max="11" width="16.140625" style="8" customWidth="1"/>
    <col min="12" max="14" width="12" style="8" customWidth="1"/>
    <col min="15" max="15" width="18.28515625" style="8" customWidth="1"/>
    <col min="16" max="16" width="18.140625" style="8" customWidth="1"/>
    <col min="17" max="16384" width="9.140625" style="1"/>
  </cols>
  <sheetData>
    <row r="1" spans="1:16" ht="33" customHeight="1" x14ac:dyDescent="0.45">
      <c r="A1" s="7"/>
      <c r="B1" s="6" t="s">
        <v>3</v>
      </c>
      <c r="D1" s="7"/>
      <c r="E1" s="7"/>
      <c r="F1" s="7"/>
      <c r="H1" s="7"/>
      <c r="I1" s="7"/>
      <c r="J1" s="7"/>
      <c r="M1" s="7"/>
      <c r="N1" s="9"/>
      <c r="O1" s="9"/>
      <c r="P1" s="9"/>
    </row>
    <row r="2" spans="1:16" ht="21" customHeight="1" x14ac:dyDescent="0.35">
      <c r="A2" s="7"/>
      <c r="B2" s="24" t="s">
        <v>30</v>
      </c>
      <c r="D2" s="7"/>
      <c r="E2" s="7"/>
      <c r="F2" s="7"/>
      <c r="H2" s="7"/>
      <c r="I2" s="7"/>
      <c r="J2" s="7"/>
      <c r="K2" s="7"/>
      <c r="L2" s="7"/>
      <c r="M2" s="7"/>
      <c r="N2" s="9"/>
    </row>
    <row r="3" spans="1:16" ht="15.7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21" customHeight="1" x14ac:dyDescent="0.2">
      <c r="B4" s="30" t="s">
        <v>59</v>
      </c>
      <c r="C4" s="30" t="s">
        <v>60</v>
      </c>
      <c r="D4" s="30" t="s">
        <v>61</v>
      </c>
    </row>
    <row r="5" spans="1:16" ht="15.75" x14ac:dyDescent="0.25">
      <c r="B5" s="31" t="s">
        <v>62</v>
      </c>
      <c r="C5" s="32"/>
      <c r="D5" s="32"/>
    </row>
    <row r="6" spans="1:16" ht="25.5" x14ac:dyDescent="0.2">
      <c r="B6" s="33"/>
      <c r="C6" s="34" t="s">
        <v>31</v>
      </c>
      <c r="D6" s="35" t="s">
        <v>32</v>
      </c>
    </row>
    <row r="7" spans="1:16" ht="15.75" x14ac:dyDescent="0.2">
      <c r="B7" s="33"/>
      <c r="C7" s="34" t="s">
        <v>33</v>
      </c>
      <c r="D7" s="35" t="s">
        <v>34</v>
      </c>
    </row>
    <row r="8" spans="1:16" ht="25.5" x14ac:dyDescent="0.2">
      <c r="B8" s="33"/>
      <c r="C8" s="34" t="s">
        <v>35</v>
      </c>
      <c r="D8" s="35" t="s">
        <v>36</v>
      </c>
    </row>
    <row r="9" spans="1:16" ht="15.75" x14ac:dyDescent="0.2">
      <c r="B9" s="33"/>
      <c r="C9" s="34" t="s">
        <v>102</v>
      </c>
      <c r="D9" s="35" t="s">
        <v>36</v>
      </c>
    </row>
    <row r="10" spans="1:16" ht="25.5" x14ac:dyDescent="0.2">
      <c r="B10" s="33"/>
      <c r="C10" s="34" t="s">
        <v>37</v>
      </c>
      <c r="D10" s="35" t="s">
        <v>38</v>
      </c>
    </row>
    <row r="11" spans="1:16" ht="15.75" x14ac:dyDescent="0.2">
      <c r="B11" s="33"/>
      <c r="C11" s="34" t="s">
        <v>39</v>
      </c>
      <c r="D11" s="35" t="s">
        <v>40</v>
      </c>
    </row>
    <row r="12" spans="1:16" ht="15.75" x14ac:dyDescent="0.2">
      <c r="B12" s="33"/>
      <c r="C12" s="34" t="s">
        <v>91</v>
      </c>
      <c r="D12" s="35" t="s">
        <v>41</v>
      </c>
    </row>
    <row r="13" spans="1:16" ht="15.75" x14ac:dyDescent="0.25">
      <c r="B13" s="31" t="s">
        <v>63</v>
      </c>
      <c r="C13" s="32"/>
      <c r="D13" s="32"/>
    </row>
    <row r="14" spans="1:16" ht="38.25" x14ac:dyDescent="0.2">
      <c r="B14" s="33"/>
      <c r="C14" s="34" t="s">
        <v>103</v>
      </c>
      <c r="D14" s="34" t="s">
        <v>42</v>
      </c>
    </row>
    <row r="15" spans="1:16" ht="25.5" x14ac:dyDescent="0.2">
      <c r="B15" s="33"/>
      <c r="C15" s="34" t="s">
        <v>43</v>
      </c>
      <c r="D15" s="34" t="s">
        <v>44</v>
      </c>
    </row>
    <row r="16" spans="1:16" ht="15.75" x14ac:dyDescent="0.2">
      <c r="B16" s="33"/>
      <c r="C16" s="34" t="s">
        <v>104</v>
      </c>
      <c r="D16" s="34" t="s">
        <v>45</v>
      </c>
    </row>
    <row r="17" spans="2:4" ht="15.75" x14ac:dyDescent="0.2">
      <c r="B17" s="33"/>
      <c r="C17" s="34" t="s">
        <v>46</v>
      </c>
      <c r="D17" s="34" t="s">
        <v>44</v>
      </c>
    </row>
    <row r="18" spans="2:4" ht="15.75" x14ac:dyDescent="0.2">
      <c r="B18" s="33"/>
      <c r="C18" s="34" t="s">
        <v>105</v>
      </c>
      <c r="D18" s="34" t="s">
        <v>47</v>
      </c>
    </row>
    <row r="19" spans="2:4" ht="28.5" x14ac:dyDescent="0.2">
      <c r="B19" s="33"/>
      <c r="C19" s="36" t="s">
        <v>106</v>
      </c>
      <c r="D19" s="36" t="s">
        <v>117</v>
      </c>
    </row>
    <row r="20" spans="2:4" ht="15.75" x14ac:dyDescent="0.2">
      <c r="B20" s="33"/>
      <c r="C20" s="34" t="s">
        <v>107</v>
      </c>
      <c r="D20" s="34" t="s">
        <v>48</v>
      </c>
    </row>
    <row r="21" spans="2:4" ht="15.75" x14ac:dyDescent="0.2">
      <c r="B21" s="37"/>
      <c r="C21" s="36" t="s">
        <v>108</v>
      </c>
      <c r="D21" s="36" t="s">
        <v>49</v>
      </c>
    </row>
    <row r="22" spans="2:4" ht="15.75" x14ac:dyDescent="0.2">
      <c r="B22" s="37"/>
      <c r="C22" s="36" t="s">
        <v>109</v>
      </c>
      <c r="D22" s="36" t="s">
        <v>50</v>
      </c>
    </row>
    <row r="23" spans="2:4" ht="25.5" x14ac:dyDescent="0.2">
      <c r="B23" s="37"/>
      <c r="C23" s="36" t="s">
        <v>101</v>
      </c>
      <c r="D23" s="36" t="s">
        <v>51</v>
      </c>
    </row>
    <row r="24" spans="2:4" ht="15.75" x14ac:dyDescent="0.2">
      <c r="B24" s="33"/>
      <c r="C24" s="38" t="s">
        <v>52</v>
      </c>
      <c r="D24" s="38" t="s">
        <v>53</v>
      </c>
    </row>
    <row r="25" spans="2:4" ht="25.5" x14ac:dyDescent="0.2">
      <c r="B25" s="33"/>
      <c r="C25" s="36" t="s">
        <v>54</v>
      </c>
      <c r="D25" s="39" t="s">
        <v>53</v>
      </c>
    </row>
    <row r="26" spans="2:4" ht="15.75" x14ac:dyDescent="0.2">
      <c r="B26" s="33"/>
      <c r="C26" s="36" t="s">
        <v>110</v>
      </c>
      <c r="D26" s="36" t="s">
        <v>53</v>
      </c>
    </row>
    <row r="27" spans="2:4" ht="15.75" x14ac:dyDescent="0.25">
      <c r="B27" s="31" t="s">
        <v>64</v>
      </c>
      <c r="C27" s="32"/>
      <c r="D27" s="32"/>
    </row>
    <row r="28" spans="2:4" ht="15.75" x14ac:dyDescent="0.2">
      <c r="B28" s="40"/>
      <c r="C28" s="36" t="s">
        <v>111</v>
      </c>
      <c r="D28" s="36" t="s">
        <v>55</v>
      </c>
    </row>
    <row r="29" spans="2:4" ht="25.5" x14ac:dyDescent="0.2">
      <c r="B29" s="33"/>
      <c r="C29" s="34" t="s">
        <v>112</v>
      </c>
      <c r="D29" s="34" t="s">
        <v>56</v>
      </c>
    </row>
    <row r="30" spans="2:4" ht="15.75" x14ac:dyDescent="0.2">
      <c r="B30" s="33"/>
      <c r="C30" s="34" t="s">
        <v>113</v>
      </c>
      <c r="D30" s="34" t="s">
        <v>57</v>
      </c>
    </row>
    <row r="31" spans="2:4" ht="25.5" x14ac:dyDescent="0.2">
      <c r="B31" s="33"/>
      <c r="C31" s="34" t="s">
        <v>114</v>
      </c>
      <c r="D31" s="34" t="s">
        <v>56</v>
      </c>
    </row>
    <row r="32" spans="2:4" ht="15.75" x14ac:dyDescent="0.2">
      <c r="B32" s="33"/>
      <c r="C32" s="34" t="s">
        <v>115</v>
      </c>
      <c r="D32" s="34" t="s">
        <v>58</v>
      </c>
    </row>
    <row r="33" spans="2:4" ht="15.75" x14ac:dyDescent="0.2">
      <c r="B33" s="33"/>
      <c r="C33" s="34" t="s">
        <v>91</v>
      </c>
      <c r="D33" s="34" t="str">
        <f>D26</f>
        <v>1 pers</v>
      </c>
    </row>
  </sheetData>
  <printOptions horizontalCentered="1"/>
  <pageMargins left="0.25" right="0.25" top="0.75" bottom="0.75" header="0.3" footer="0.3"/>
  <pageSetup scale="68" fitToHeight="0" orientation="landscape" r:id="rId1"/>
  <headerFooter differentFirst="1">
    <oddFooter>Page &amp;P of &amp;N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BD65C-F5DA-42D4-A1D3-51430315F2BA}">
  <sheetPr>
    <pageSetUpPr autoPageBreaks="0" fitToPage="1"/>
  </sheetPr>
  <dimension ref="A1:P27"/>
  <sheetViews>
    <sheetView showGridLines="0" zoomScale="90" zoomScaleNormal="90" workbookViewId="0">
      <selection activeCell="F10" sqref="F10"/>
    </sheetView>
  </sheetViews>
  <sheetFormatPr baseColWidth="10" defaultColWidth="9.140625" defaultRowHeight="21" customHeight="1" x14ac:dyDescent="0.2"/>
  <cols>
    <col min="1" max="1" width="1.42578125" style="8" customWidth="1"/>
    <col min="2" max="2" width="20.85546875" style="8" customWidth="1"/>
    <col min="3" max="3" width="42.42578125" style="8" customWidth="1"/>
    <col min="4" max="4" width="32.85546875" style="8" customWidth="1"/>
    <col min="5" max="9" width="16.5703125" style="8" customWidth="1"/>
    <col min="10" max="10" width="31" style="8" customWidth="1"/>
    <col min="11" max="11" width="16.140625" style="8" customWidth="1"/>
    <col min="12" max="14" width="12" style="8" customWidth="1"/>
    <col min="15" max="15" width="18.28515625" style="8" customWidth="1"/>
    <col min="16" max="16" width="18.140625" style="8" customWidth="1"/>
    <col min="17" max="16384" width="9.140625" style="1"/>
  </cols>
  <sheetData>
    <row r="1" spans="1:16" ht="33" customHeight="1" x14ac:dyDescent="0.45">
      <c r="A1" s="7"/>
      <c r="B1" s="6" t="s">
        <v>3</v>
      </c>
      <c r="D1" s="7"/>
      <c r="E1" s="7"/>
      <c r="F1" s="7"/>
      <c r="H1" s="7"/>
      <c r="I1" s="7"/>
      <c r="J1" s="7"/>
      <c r="M1" s="7"/>
      <c r="N1" s="9"/>
      <c r="O1" s="9"/>
      <c r="P1" s="9"/>
    </row>
    <row r="2" spans="1:16" ht="21" customHeight="1" x14ac:dyDescent="0.35">
      <c r="A2" s="7"/>
      <c r="B2" s="24" t="s">
        <v>65</v>
      </c>
      <c r="D2" s="7"/>
      <c r="E2" s="7"/>
      <c r="F2" s="7"/>
      <c r="H2" s="7"/>
      <c r="I2" s="7"/>
      <c r="J2" s="7"/>
      <c r="K2" s="7"/>
      <c r="L2" s="7"/>
      <c r="M2" s="7"/>
      <c r="N2" s="9"/>
    </row>
    <row r="3" spans="1:16" ht="15.7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22.5" customHeight="1" x14ac:dyDescent="0.2">
      <c r="B4" s="30" t="s">
        <v>59</v>
      </c>
      <c r="C4" s="30" t="s">
        <v>60</v>
      </c>
      <c r="D4" s="30" t="s">
        <v>61</v>
      </c>
    </row>
    <row r="5" spans="1:16" ht="15.75" x14ac:dyDescent="0.25">
      <c r="B5" s="41" t="s">
        <v>66</v>
      </c>
      <c r="C5" s="42"/>
      <c r="D5" s="42"/>
    </row>
    <row r="6" spans="1:16" ht="28.5" x14ac:dyDescent="0.2">
      <c r="B6" s="33"/>
      <c r="C6" s="34" t="s">
        <v>116</v>
      </c>
      <c r="D6" s="43" t="s">
        <v>67</v>
      </c>
    </row>
    <row r="7" spans="1:16" ht="25.5" x14ac:dyDescent="0.2">
      <c r="B7" s="33"/>
      <c r="C7" s="34" t="s">
        <v>37</v>
      </c>
      <c r="D7" s="34" t="s">
        <v>68</v>
      </c>
    </row>
    <row r="8" spans="1:16" ht="15.75" x14ac:dyDescent="0.2">
      <c r="B8" s="33"/>
      <c r="C8" s="34" t="s">
        <v>39</v>
      </c>
      <c r="D8" s="35" t="s">
        <v>32</v>
      </c>
    </row>
    <row r="9" spans="1:16" ht="15.75" x14ac:dyDescent="0.2">
      <c r="B9" s="37" t="s">
        <v>69</v>
      </c>
      <c r="C9" s="36" t="s">
        <v>70</v>
      </c>
      <c r="D9" s="44" t="s">
        <v>71</v>
      </c>
    </row>
    <row r="10" spans="1:16" ht="15.75" x14ac:dyDescent="0.2">
      <c r="B10" s="33"/>
      <c r="C10" s="34" t="s">
        <v>91</v>
      </c>
      <c r="D10" s="35" t="s">
        <v>72</v>
      </c>
    </row>
    <row r="11" spans="1:16" ht="15.75" x14ac:dyDescent="0.25">
      <c r="B11" s="41" t="s">
        <v>90</v>
      </c>
      <c r="C11" s="42"/>
      <c r="D11" s="42"/>
    </row>
    <row r="12" spans="1:16" ht="15.75" x14ac:dyDescent="0.2">
      <c r="B12" s="33"/>
      <c r="C12" s="34" t="s">
        <v>92</v>
      </c>
      <c r="D12" s="34" t="s">
        <v>73</v>
      </c>
    </row>
    <row r="13" spans="1:16" ht="25.5" x14ac:dyDescent="0.2">
      <c r="B13" s="33"/>
      <c r="C13" s="34" t="s">
        <v>43</v>
      </c>
      <c r="D13" s="34" t="s">
        <v>74</v>
      </c>
    </row>
    <row r="14" spans="1:16" ht="25.5" x14ac:dyDescent="0.2">
      <c r="B14" s="33"/>
      <c r="C14" s="34" t="s">
        <v>37</v>
      </c>
      <c r="D14" s="34" t="s">
        <v>68</v>
      </c>
    </row>
    <row r="15" spans="1:16" ht="15.75" x14ac:dyDescent="0.2">
      <c r="B15" s="37"/>
      <c r="C15" s="36" t="s">
        <v>75</v>
      </c>
      <c r="D15" s="36" t="s">
        <v>76</v>
      </c>
    </row>
    <row r="16" spans="1:16" ht="15.75" x14ac:dyDescent="0.2">
      <c r="B16" s="37"/>
      <c r="C16" s="36" t="s">
        <v>93</v>
      </c>
      <c r="D16" s="36" t="s">
        <v>77</v>
      </c>
    </row>
    <row r="17" spans="2:4" ht="15.75" x14ac:dyDescent="0.2">
      <c r="B17" s="37"/>
      <c r="C17" s="36" t="s">
        <v>94</v>
      </c>
      <c r="D17" s="36" t="s">
        <v>78</v>
      </c>
    </row>
    <row r="18" spans="2:4" ht="15.75" x14ac:dyDescent="0.2">
      <c r="B18" s="33"/>
      <c r="C18" s="34" t="s">
        <v>79</v>
      </c>
      <c r="D18" s="34" t="s">
        <v>80</v>
      </c>
    </row>
    <row r="19" spans="2:4" ht="15.75" x14ac:dyDescent="0.2">
      <c r="B19" s="33"/>
      <c r="C19" s="34" t="s">
        <v>95</v>
      </c>
      <c r="D19" s="34" t="s">
        <v>81</v>
      </c>
    </row>
    <row r="20" spans="2:4" ht="15.75" x14ac:dyDescent="0.2">
      <c r="B20" s="40"/>
      <c r="C20" s="36" t="s">
        <v>96</v>
      </c>
      <c r="D20" s="36" t="s">
        <v>82</v>
      </c>
    </row>
    <row r="21" spans="2:4" ht="25.5" x14ac:dyDescent="0.2">
      <c r="B21" s="40"/>
      <c r="C21" s="36" t="s">
        <v>97</v>
      </c>
      <c r="D21" s="36" t="s">
        <v>83</v>
      </c>
    </row>
    <row r="22" spans="2:4" ht="25.5" x14ac:dyDescent="0.2">
      <c r="B22" s="40"/>
      <c r="C22" s="36" t="s">
        <v>98</v>
      </c>
      <c r="D22" s="36" t="s">
        <v>84</v>
      </c>
    </row>
    <row r="23" spans="2:4" ht="28.5" x14ac:dyDescent="0.2">
      <c r="B23" s="40"/>
      <c r="C23" s="44" t="s">
        <v>99</v>
      </c>
      <c r="D23" s="44" t="s">
        <v>85</v>
      </c>
    </row>
    <row r="24" spans="2:4" ht="25.5" x14ac:dyDescent="0.2">
      <c r="B24" s="37"/>
      <c r="C24" s="36" t="s">
        <v>100</v>
      </c>
      <c r="D24" s="36" t="s">
        <v>86</v>
      </c>
    </row>
    <row r="25" spans="2:4" ht="25.5" x14ac:dyDescent="0.2">
      <c r="B25" s="37"/>
      <c r="C25" s="36" t="s">
        <v>101</v>
      </c>
      <c r="D25" s="36" t="s">
        <v>51</v>
      </c>
    </row>
    <row r="26" spans="2:4" ht="25.5" x14ac:dyDescent="0.2">
      <c r="B26" s="33"/>
      <c r="C26" s="34" t="s">
        <v>87</v>
      </c>
      <c r="D26" s="45" t="s">
        <v>88</v>
      </c>
    </row>
    <row r="27" spans="2:4" ht="15.75" x14ac:dyDescent="0.2">
      <c r="B27" s="33"/>
      <c r="C27" s="34" t="s">
        <v>91</v>
      </c>
      <c r="D27" s="34" t="s">
        <v>89</v>
      </c>
    </row>
  </sheetData>
  <printOptions horizontalCentered="1"/>
  <pageMargins left="0.25" right="0.25" top="0.75" bottom="0.75" header="0.3" footer="0.3"/>
  <pageSetup scale="68" fitToHeight="0" orientation="landscape" r:id="rId1"/>
  <headerFooter differentFirst="1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F25E1ED9-A64D-4557-A31C-3D71608F23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 financières</vt:lpstr>
      <vt:lpstr>Ratios exploitation AEP</vt:lpstr>
      <vt:lpstr>Ratios exploitation ASST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2019-05-09T08:53:05Z</dcterms:created>
  <dcterms:modified xsi:type="dcterms:W3CDTF">2019-05-09T09:45:48Z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TC029300579991</vt:lpwstr>
  </property>
</Properties>
</file>